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H41" i="2" l="1"/>
  <c r="F41" i="2"/>
  <c r="E41" i="2"/>
  <c r="C26" i="2" l="1"/>
  <c r="C41" i="2"/>
  <c r="L18" i="2"/>
  <c r="L28" i="2" l="1"/>
  <c r="G34" i="2" l="1"/>
  <c r="G33" i="2"/>
  <c r="G31" i="2"/>
  <c r="G28" i="2"/>
  <c r="J52" i="2"/>
  <c r="J51" i="2"/>
  <c r="K50" i="2"/>
  <c r="J50" i="2"/>
  <c r="J48" i="2"/>
  <c r="K47" i="2"/>
  <c r="J47" i="2"/>
  <c r="K46" i="2"/>
  <c r="J46" i="2"/>
  <c r="K44" i="2"/>
  <c r="J44" i="2"/>
  <c r="K42" i="2"/>
  <c r="J42" i="2"/>
  <c r="K41" i="2"/>
  <c r="J41" i="2"/>
  <c r="J37" i="2"/>
  <c r="J36" i="2"/>
  <c r="J35" i="2"/>
  <c r="J34" i="2"/>
  <c r="K33" i="2"/>
  <c r="J33" i="2"/>
  <c r="K31" i="2"/>
  <c r="J31" i="2"/>
  <c r="J30" i="2"/>
  <c r="J29" i="2"/>
  <c r="J28" i="2"/>
  <c r="K27" i="2"/>
  <c r="J27" i="2"/>
  <c r="K24" i="2"/>
  <c r="J24" i="2"/>
  <c r="K22" i="2"/>
  <c r="J22" i="2"/>
  <c r="K21" i="2"/>
  <c r="J21" i="2"/>
  <c r="K20" i="2"/>
  <c r="J20" i="2"/>
  <c r="J18" i="2"/>
  <c r="K17" i="2"/>
  <c r="J17" i="2"/>
  <c r="K15" i="2"/>
  <c r="J15" i="2"/>
  <c r="K13" i="2"/>
  <c r="J13" i="2"/>
  <c r="C36" i="2"/>
  <c r="F45" i="2"/>
  <c r="H26" i="2"/>
  <c r="F26" i="2"/>
  <c r="G48" i="2"/>
  <c r="H32" i="2"/>
  <c r="I33" i="2" s="1"/>
  <c r="F32" i="2"/>
  <c r="G24" i="2"/>
  <c r="G15" i="2"/>
  <c r="K32" i="2" l="1"/>
  <c r="J32" i="2"/>
  <c r="K26" i="2"/>
  <c r="I28" i="2"/>
  <c r="I31" i="2"/>
  <c r="H25" i="2"/>
  <c r="I32" i="2" s="1"/>
  <c r="J26" i="2"/>
  <c r="F25" i="2"/>
  <c r="H45" i="2"/>
  <c r="K45" i="2" s="1"/>
  <c r="E45" i="2"/>
  <c r="C45" i="2"/>
  <c r="J45" i="2" l="1"/>
  <c r="I26" i="2"/>
  <c r="J25" i="2"/>
  <c r="K25" i="2"/>
  <c r="E26" i="2"/>
  <c r="C32" i="2" l="1"/>
  <c r="E32" i="2"/>
  <c r="G32" i="2" s="1"/>
  <c r="C16" i="2" l="1"/>
  <c r="H12" i="2" l="1"/>
  <c r="G18" i="2" l="1"/>
  <c r="E16" i="2"/>
  <c r="C40" i="2"/>
  <c r="E40" i="2"/>
  <c r="C51" i="2"/>
  <c r="E51" i="2"/>
  <c r="C49" i="2"/>
  <c r="E49" i="2"/>
  <c r="C43" i="2"/>
  <c r="E43" i="2"/>
  <c r="E25" i="2"/>
  <c r="C23" i="2"/>
  <c r="C11" i="2" s="1"/>
  <c r="E23" i="2"/>
  <c r="C19" i="2"/>
  <c r="E19" i="2"/>
  <c r="C14" i="2"/>
  <c r="C12" i="2"/>
  <c r="E14" i="2"/>
  <c r="E12" i="2"/>
  <c r="C25" i="2" l="1"/>
  <c r="D37" i="2" s="1"/>
  <c r="D31" i="2"/>
  <c r="D27" i="2"/>
  <c r="E11" i="2"/>
  <c r="E10" i="2" s="1"/>
  <c r="C39" i="2"/>
  <c r="E39" i="2"/>
  <c r="E38" i="2" s="1"/>
  <c r="L41" i="2"/>
  <c r="F12" i="2"/>
  <c r="L52" i="2"/>
  <c r="M50" i="2"/>
  <c r="L50" i="2"/>
  <c r="M47" i="2"/>
  <c r="L47" i="2"/>
  <c r="M46" i="2"/>
  <c r="L46" i="2"/>
  <c r="M44" i="2"/>
  <c r="L44" i="2"/>
  <c r="M42" i="2"/>
  <c r="L42" i="2"/>
  <c r="L29" i="2"/>
  <c r="M27" i="2"/>
  <c r="L27" i="2"/>
  <c r="M24" i="2"/>
  <c r="L24" i="2"/>
  <c r="M22" i="2"/>
  <c r="L22" i="2"/>
  <c r="M21" i="2"/>
  <c r="L21" i="2"/>
  <c r="M20" i="2"/>
  <c r="L20" i="2"/>
  <c r="M17" i="2"/>
  <c r="L17" i="2"/>
  <c r="L15" i="2"/>
  <c r="M13" i="2"/>
  <c r="L13" i="2"/>
  <c r="M12" i="2"/>
  <c r="L12" i="2"/>
  <c r="H14" i="2"/>
  <c r="F14" i="2"/>
  <c r="D29" i="2"/>
  <c r="G14" i="2" l="1"/>
  <c r="K14" i="2"/>
  <c r="J14" i="2"/>
  <c r="K12" i="2"/>
  <c r="J12" i="2"/>
  <c r="L14" i="2"/>
  <c r="C38" i="2"/>
  <c r="D51" i="2" s="1"/>
  <c r="D47" i="2"/>
  <c r="D26" i="2"/>
  <c r="C10" i="2"/>
  <c r="D18" i="2"/>
  <c r="E53" i="2"/>
  <c r="M41" i="2"/>
  <c r="D43" i="2"/>
  <c r="D22" i="2"/>
  <c r="D13" i="2"/>
  <c r="D24" i="2"/>
  <c r="D21" i="2"/>
  <c r="D17" i="2"/>
  <c r="D12" i="2"/>
  <c r="D20" i="2"/>
  <c r="D19" i="2"/>
  <c r="D16" i="2"/>
  <c r="D50" i="2"/>
  <c r="D46" i="2"/>
  <c r="D49" i="2"/>
  <c r="D45" i="2"/>
  <c r="D42" i="2"/>
  <c r="D44" i="2"/>
  <c r="D23" i="2"/>
  <c r="C53" i="2" l="1"/>
  <c r="D52" i="2"/>
  <c r="D39" i="2"/>
  <c r="D40" i="2"/>
  <c r="D41" i="2"/>
  <c r="H19" i="2"/>
  <c r="F19" i="2"/>
  <c r="H51" i="2"/>
  <c r="F51" i="2"/>
  <c r="G44" i="2"/>
  <c r="H43" i="2"/>
  <c r="F43" i="2"/>
  <c r="H23" i="2"/>
  <c r="F23" i="2"/>
  <c r="J43" i="2" l="1"/>
  <c r="K43" i="2"/>
  <c r="J23" i="2"/>
  <c r="K23" i="2"/>
  <c r="J19" i="2"/>
  <c r="K19" i="2"/>
  <c r="M23" i="2"/>
  <c r="L23" i="2"/>
  <c r="M26" i="2"/>
  <c r="L26" i="2"/>
  <c r="L51" i="2"/>
  <c r="M19" i="2"/>
  <c r="L19" i="2"/>
  <c r="M43" i="2"/>
  <c r="L43" i="2"/>
  <c r="D38" i="2"/>
  <c r="D10" i="2"/>
  <c r="D11" i="2"/>
  <c r="D25" i="2"/>
  <c r="M25" i="2" l="1"/>
  <c r="L25" i="2"/>
  <c r="H16" i="2"/>
  <c r="F16" i="2"/>
  <c r="G29" i="2"/>
  <c r="G23" i="2"/>
  <c r="F11" i="2" l="1"/>
  <c r="K16" i="2"/>
  <c r="J16" i="2"/>
  <c r="M16" i="2"/>
  <c r="L16" i="2"/>
  <c r="H11" i="2"/>
  <c r="K11" i="2" s="1"/>
  <c r="J11" i="2" l="1"/>
  <c r="H10" i="2"/>
  <c r="I18" i="2"/>
  <c r="L11" i="2"/>
  <c r="M11" i="2"/>
  <c r="F49" i="2"/>
  <c r="G43" i="2"/>
  <c r="G47" i="2"/>
  <c r="H49" i="2"/>
  <c r="G17" i="2"/>
  <c r="J49" i="2" l="1"/>
  <c r="K49" i="2"/>
  <c r="M49" i="2"/>
  <c r="L49" i="2"/>
  <c r="M45" i="2"/>
  <c r="L45" i="2"/>
  <c r="I13" i="2"/>
  <c r="G16" i="2"/>
  <c r="G50" i="2"/>
  <c r="G46" i="2"/>
  <c r="G42" i="2"/>
  <c r="H40" i="2"/>
  <c r="F40" i="2"/>
  <c r="F39" i="2" l="1"/>
  <c r="K40" i="2"/>
  <c r="J40" i="2"/>
  <c r="H39" i="2"/>
  <c r="I43" i="2" s="1"/>
  <c r="M40" i="2"/>
  <c r="L40" i="2"/>
  <c r="I24" i="2"/>
  <c r="I14" i="2"/>
  <c r="I15" i="2"/>
  <c r="I44" i="2"/>
  <c r="I17" i="2"/>
  <c r="I23" i="2"/>
  <c r="I19" i="2"/>
  <c r="I16" i="2"/>
  <c r="I12" i="2"/>
  <c r="G49" i="2"/>
  <c r="F38" i="2" l="1"/>
  <c r="J39" i="2"/>
  <c r="K39" i="2"/>
  <c r="I46" i="2"/>
  <c r="L39" i="2"/>
  <c r="M39" i="2"/>
  <c r="I47" i="2"/>
  <c r="I42" i="2"/>
  <c r="H38" i="2"/>
  <c r="I50" i="2"/>
  <c r="I45" i="2"/>
  <c r="I49" i="2"/>
  <c r="K38" i="2" l="1"/>
  <c r="J38" i="2"/>
  <c r="I51" i="2"/>
  <c r="I48" i="2"/>
  <c r="I39" i="2"/>
  <c r="M38" i="2"/>
  <c r="L38" i="2"/>
  <c r="I52" i="2"/>
  <c r="I41" i="2"/>
  <c r="I40" i="2"/>
  <c r="G45" i="2" l="1"/>
  <c r="G41" i="2" l="1"/>
  <c r="G27" i="2"/>
  <c r="G22" i="2"/>
  <c r="G21" i="2"/>
  <c r="G20" i="2"/>
  <c r="G13" i="2"/>
  <c r="F10" i="2" l="1"/>
  <c r="F53" i="2" l="1"/>
  <c r="K10" i="2"/>
  <c r="J10" i="2"/>
  <c r="G12" i="2"/>
  <c r="G19" i="2"/>
  <c r="G26" i="2"/>
  <c r="G40" i="2"/>
  <c r="I22" i="2" l="1"/>
  <c r="I20" i="2"/>
  <c r="I21" i="2"/>
  <c r="G10" i="2"/>
  <c r="G11" i="2"/>
  <c r="G39" i="2"/>
  <c r="G25" i="2"/>
  <c r="I27" i="2" l="1"/>
  <c r="I29" i="2"/>
  <c r="L10" i="2" l="1"/>
  <c r="M10" i="2"/>
  <c r="I11" i="2"/>
  <c r="H53" i="2"/>
  <c r="I25" i="2"/>
  <c r="J53" i="2" l="1"/>
  <c r="K53" i="2"/>
  <c r="I38" i="2"/>
  <c r="L53" i="2"/>
  <c r="M53" i="2"/>
  <c r="I10" i="2"/>
  <c r="G52" i="2"/>
  <c r="G38" i="2" l="1"/>
  <c r="G53" i="2"/>
  <c r="G51" i="2"/>
</calcChain>
</file>

<file path=xl/sharedStrings.xml><?xml version="1.0" encoding="utf-8"?>
<sst xmlns="http://schemas.openxmlformats.org/spreadsheetml/2006/main" count="112" uniqueCount="104">
  <si>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</si>
  <si>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</si>
  <si>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</si>
  <si>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</si>
  <si>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</si>
  <si>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</si>
  <si>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</si>
  <si>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</si>
  <si>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</si>
  <si>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</si>
  <si>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</si>
  <si>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</si>
  <si>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</si>
  <si>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</si>
  <si>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</si>
  <si>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</si>
  <si>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</si>
  <si>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</si>
  <si>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</si>
  <si>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</si>
  <si>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</si>
  <si>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</si>
  <si>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</si>
  <si>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</si>
  <si>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</si>
  <si>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</si>
  <si>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</si>
  <si>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</si>
  <si>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</si>
  <si>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</si>
  <si>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</si>
  <si>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</si>
  <si>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</si>
  <si>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</si>
  <si>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</si>
  <si>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Удельный вес, %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</si>
  <si>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</si>
  <si>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</si>
  <si>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</si>
  <si>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</si>
  <si>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</si>
  <si>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</si>
  <si>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</si>
  <si>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</si>
  <si>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</si>
  <si>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</si>
  <si>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</si>
  <si>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</si>
  <si>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</si>
  <si>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</si>
  <si>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</si>
  <si>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</si>
  <si>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</si>
  <si>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</si>
  <si>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</si>
  <si>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</si>
  <si>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</si>
  <si>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</si>
  <si>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</si>
  <si>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</si>
  <si>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</si>
  <si>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Единый сельскохозяйственный налог</t>
  </si>
  <si>
    <t>182 1 05 03000 00 0000 110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</si>
  <si>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</si>
  <si>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ДОХОДЫ ОТ ПРОДАЖИ МАТЕРИАЛЬНЫХ И НЕМАТЕРИАЛЬНЫХ АКТИВОВ</t>
  </si>
  <si>
    <t>Доходы от продажи квартир</t>
  </si>
  <si>
    <t>ПРОЧИЕ НЕНАЛОГОВЫЕ ДОХОДЫ</t>
  </si>
  <si>
    <t>Доходы от реализации иного имущества, находящегося в собственности поселений(за исключением имущества муниципальных бюджетных автономных учреждений, а также имущества муниципальных учреждений,) в том числе казенных, в части реализации основных средств по указанному имуществу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</si>
  <si>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</si>
  <si>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Невыясненные  поступления</t>
  </si>
  <si>
    <t>Прочие поступления от использования имущества , находящегося в собственности поселений</t>
  </si>
  <si>
    <t>Закон Хабаровского края от 24.11.2010 №49"О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</si>
  <si>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Исполнено за 2013 год (ф.0503117)</t>
  </si>
  <si>
    <t>Утвержденные бюджетные назначения по отчету               (ф. 0503117)</t>
  </si>
  <si>
    <t>Доходы от сдачи в аренду имущества составляющего казнц послений</t>
  </si>
  <si>
    <t>исполнения доходов бюджета  Солонцовского сельского поселения  Ульчского муниципального района  Хабаровского края                                                                                                           за 2014 год</t>
  </si>
  <si>
    <t>Утввержденные бюджетные назначения по решению Совета депутатов от 25.12.2014             № 19-3</t>
  </si>
  <si>
    <t>Отклонение от утвержденных бюджетных назначений по отчету от решения Совета депутатов от 25.12.2014                   № 19-3</t>
  </si>
  <si>
    <t>915 1 08 00000 00 0000 110</t>
  </si>
  <si>
    <t>915 1 08 04020 01 0000 110</t>
  </si>
  <si>
    <t>915 1 11 05035 10 0000 120</t>
  </si>
  <si>
    <t>915 1 11 09045 10 0000 120</t>
  </si>
  <si>
    <t>915 1 11 09075 10 0000 120</t>
  </si>
  <si>
    <t>915 1 14 0000 00 0000 120</t>
  </si>
  <si>
    <t>915 1 14 02053 10 0000 410</t>
  </si>
  <si>
    <t>915 1 14 06025 10 0000 430</t>
  </si>
  <si>
    <t>915 1 14 01050 10 0000 120</t>
  </si>
  <si>
    <t>915 1 17 05050 10 0000 120</t>
  </si>
  <si>
    <t>915 1 17 01050 10 0000 180</t>
  </si>
  <si>
    <t>915 2 00 00000 00 0000 000</t>
  </si>
  <si>
    <t>915 2 02 00000 00 0000 000</t>
  </si>
  <si>
    <t>915 2 02 01000 00 0000 151</t>
  </si>
  <si>
    <t>915 2 02 01001 00 0000 151</t>
  </si>
  <si>
    <t>915 2 02 01001 10 0000 151</t>
  </si>
  <si>
    <t>915 2 02 02000 00 0000 151</t>
  </si>
  <si>
    <t>915 2 02 02999 10 0000 151</t>
  </si>
  <si>
    <t>915 2 02 03000 00 0000 151</t>
  </si>
  <si>
    <t>915 2 02 03003 10 0000 151</t>
  </si>
  <si>
    <t>915 2 02 03015 10 0000 151</t>
  </si>
  <si>
    <t>915 2 02 03024 10 0000 151</t>
  </si>
  <si>
    <t>915 2 02 04000 00 0000 151</t>
  </si>
  <si>
    <t xml:space="preserve">915 2 02 04999 10 0000 151 </t>
  </si>
  <si>
    <t>915 2 07 00000 00 0000 000</t>
  </si>
  <si>
    <t>915 2 07 05000 10 0000 000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</si>
</sst>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9" fontId="7" fillId="0" borderId="4" xfId="0" applyNumberFormat="1" applyFont="1" applyFill="1" applyBorder="1" applyAlignment="1">
      <alignment horizontal="center" wrapText="1"/>
    </xf>
    <xf numFmtId="0" fontId="13" fillId="0" borderId="4" xfId="0" applyFont="1" applyBorder="1"/>
    <xf numFmtId="4" fontId="17" fillId="0" borderId="4" xfId="0" applyNumberFormat="1" applyFont="1" applyBorder="1" applyAlignment="1">
      <alignment horizontal="center"/>
    </xf>
    <xf numFmtId="4" fontId="17" fillId="2" borderId="4" xfId="0" applyNumberFormat="1" applyFont="1" applyFill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0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3" customFormat="1" x14ac:dyDescent="0.25"/>
    <row r="113" s="43" customFormat="1" x14ac:dyDescent="0.25"/>
    <row r="114" s="43" customFormat="1" x14ac:dyDescent="0.25"/>
    <row r="115" s="43" customFormat="1" x14ac:dyDescent="0.25"/>
    <row r="116" s="46" customFormat="1" x14ac:dyDescent="0.25"/>
    <row r="117" s="46" customFormat="1" x14ac:dyDescent="0.25"/>
    <row r="124" s="16" customFormat="1" x14ac:dyDescent="0.25"/>
    <row r="125" s="16" customFormat="1" x14ac:dyDescent="0.25"/>
    <row r="126" s="16" customFormat="1" x14ac:dyDescent="0.25"/>
    <row r="127" s="34" customFormat="1" x14ac:dyDescent="0.25"/>
    <row r="128" s="18" customFormat="1" x14ac:dyDescent="0.25"/>
    <row r="129" s="16" customFormat="1" x14ac:dyDescent="0.25"/>
    <row r="130" s="16" customFormat="1" x14ac:dyDescent="0.25"/>
    <row r="131" s="34" customFormat="1" x14ac:dyDescent="0.25"/>
    <row r="132" s="16" customFormat="1" ht="23.25" customHeight="1" x14ac:dyDescent="0.25"/>
    <row r="133" s="16" customFormat="1" x14ac:dyDescent="0.25"/>
    <row r="134" s="34" customFormat="1" x14ac:dyDescent="0.25"/>
    <row r="135" s="34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zoomScaleNormal="100" workbookViewId="0">
      <selection activeCell="H55" sqref="H55"/>
    </sheetView>
  </sheetViews>
  <sheetFormatPr defaultRowHeight="15" x14ac:dyDescent="0.25"/>
  <cols>
    <col min="1" max="1" width="39.42578125" customWidth="1"/>
    <col min="2" max="2" width="21" customWidth="1"/>
    <col min="3" max="3" width="12.140625" customWidth="1"/>
    <col min="4" max="4" width="7.140625" customWidth="1"/>
    <col min="5" max="5" width="12.42578125" customWidth="1"/>
    <col min="6" max="6" width="12.5703125" style="19" customWidth="1"/>
    <col min="7" max="7" width="12" customWidth="1"/>
    <col min="8" max="8" width="13.28515625" style="19" customWidth="1"/>
    <col min="9" max="9" width="8.140625" style="19" customWidth="1"/>
    <col min="10" max="10" width="12" customWidth="1"/>
    <col min="11" max="11" width="8.28515625" customWidth="1"/>
    <col min="12" max="12" width="14.140625" customWidth="1"/>
    <col min="13" max="13" width="8.42578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54" t="s">
        <v>20</v>
      </c>
      <c r="K1" s="54"/>
    </row>
    <row r="2" spans="1:13" ht="16.5" x14ac:dyDescent="0.25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3" ht="33.75" customHeight="1" x14ac:dyDescent="0.25">
      <c r="A3" s="62" t="s">
        <v>75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21"/>
      <c r="M3" s="21"/>
    </row>
    <row r="4" spans="1:13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3" t="s">
        <v>21</v>
      </c>
    </row>
    <row r="5" spans="1:13" ht="36.75" customHeight="1" x14ac:dyDescent="0.25">
      <c r="A5" s="70" t="s">
        <v>1</v>
      </c>
      <c r="B5" s="70" t="s">
        <v>2</v>
      </c>
      <c r="C5" s="63" t="s">
        <v>72</v>
      </c>
      <c r="D5" s="64"/>
      <c r="E5" s="70" t="s">
        <v>76</v>
      </c>
      <c r="F5" s="67" t="s">
        <v>73</v>
      </c>
      <c r="G5" s="59" t="s">
        <v>77</v>
      </c>
      <c r="H5" s="63" t="s">
        <v>58</v>
      </c>
      <c r="I5" s="64"/>
      <c r="J5" s="55" t="s">
        <v>59</v>
      </c>
      <c r="K5" s="56"/>
      <c r="L5" s="75" t="s">
        <v>60</v>
      </c>
      <c r="M5" s="76"/>
    </row>
    <row r="6" spans="1:13" ht="117" customHeight="1" x14ac:dyDescent="0.25">
      <c r="A6" s="71"/>
      <c r="B6" s="71"/>
      <c r="C6" s="65"/>
      <c r="D6" s="66"/>
      <c r="E6" s="71"/>
      <c r="F6" s="68"/>
      <c r="G6" s="60"/>
      <c r="H6" s="65"/>
      <c r="I6" s="66"/>
      <c r="J6" s="57"/>
      <c r="K6" s="58"/>
      <c r="L6" s="77"/>
      <c r="M6" s="78"/>
    </row>
    <row r="7" spans="1:13" ht="38.25" customHeight="1" x14ac:dyDescent="0.25">
      <c r="A7" s="72"/>
      <c r="B7" s="72"/>
      <c r="C7" s="24" t="s">
        <v>3</v>
      </c>
      <c r="D7" s="24" t="s">
        <v>35</v>
      </c>
      <c r="E7" s="72"/>
      <c r="F7" s="69"/>
      <c r="G7" s="4" t="s">
        <v>3</v>
      </c>
      <c r="H7" s="24" t="s">
        <v>3</v>
      </c>
      <c r="I7" s="24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52">
        <v>1</v>
      </c>
      <c r="B8" s="52">
        <v>2</v>
      </c>
      <c r="C8" s="73">
        <v>3</v>
      </c>
      <c r="D8" s="73">
        <v>4</v>
      </c>
      <c r="E8" s="52">
        <v>5</v>
      </c>
      <c r="F8" s="73">
        <v>6</v>
      </c>
      <c r="G8" s="52">
        <v>7</v>
      </c>
      <c r="H8" s="73">
        <v>8</v>
      </c>
      <c r="I8" s="73">
        <v>9</v>
      </c>
      <c r="J8" s="81">
        <v>10</v>
      </c>
      <c r="K8" s="81">
        <v>11</v>
      </c>
      <c r="L8" s="79">
        <v>12</v>
      </c>
      <c r="M8" s="79">
        <v>13</v>
      </c>
    </row>
    <row r="9" spans="1:13" ht="6" customHeight="1" x14ac:dyDescent="0.25">
      <c r="A9" s="53"/>
      <c r="B9" s="53"/>
      <c r="C9" s="74"/>
      <c r="D9" s="74"/>
      <c r="E9" s="53"/>
      <c r="F9" s="74"/>
      <c r="G9" s="53"/>
      <c r="H9" s="74"/>
      <c r="I9" s="74"/>
      <c r="J9" s="82"/>
      <c r="K9" s="82"/>
      <c r="L9" s="80"/>
      <c r="M9" s="80"/>
    </row>
    <row r="10" spans="1:13" s="16" customFormat="1" ht="34.5" customHeight="1" x14ac:dyDescent="0.25">
      <c r="A10" s="36" t="s">
        <v>22</v>
      </c>
      <c r="B10" s="47"/>
      <c r="C10" s="29">
        <f>C11+C25</f>
        <v>358021.9</v>
      </c>
      <c r="D10" s="29">
        <f>C10/C53*100</f>
        <v>5.2672332852774284</v>
      </c>
      <c r="E10" s="29">
        <f>E11+E25</f>
        <v>661000</v>
      </c>
      <c r="F10" s="29">
        <f>F11+F25</f>
        <v>661000</v>
      </c>
      <c r="G10" s="28">
        <f>F10-E10</f>
        <v>0</v>
      </c>
      <c r="H10" s="28">
        <f>H11+H25</f>
        <v>710596.38</v>
      </c>
      <c r="I10" s="29">
        <f>H10/H53*100</f>
        <v>5.5170977445956915</v>
      </c>
      <c r="J10" s="28">
        <f>H10-F10</f>
        <v>49596.380000000005</v>
      </c>
      <c r="K10" s="28">
        <f>H10/F10*100</f>
        <v>107.50323449319212</v>
      </c>
      <c r="L10" s="49">
        <f>H10-C10</f>
        <v>352574.48</v>
      </c>
      <c r="M10" s="49">
        <f>H10/C10*100</f>
        <v>198.47846737867152</v>
      </c>
    </row>
    <row r="11" spans="1:13" s="16" customFormat="1" ht="26.25" customHeight="1" x14ac:dyDescent="0.25">
      <c r="A11" s="6" t="s">
        <v>24</v>
      </c>
      <c r="B11" s="47"/>
      <c r="C11" s="28">
        <f>C12+C19+C23+C16+C14</f>
        <v>338521.12</v>
      </c>
      <c r="D11" s="29">
        <f>C11/C10*100</f>
        <v>94.553187947441202</v>
      </c>
      <c r="E11" s="28">
        <f>E12+E19+E23+E16+E14</f>
        <v>634000</v>
      </c>
      <c r="F11" s="28">
        <f>F12+F19+F23+F16+F14</f>
        <v>634000</v>
      </c>
      <c r="G11" s="28">
        <f t="shared" ref="G11:G53" si="0">F11-E11</f>
        <v>0</v>
      </c>
      <c r="H11" s="28">
        <f>H12+H19+H23+H16+H14</f>
        <v>684255.06</v>
      </c>
      <c r="I11" s="29">
        <f>H11/H10*100</f>
        <v>96.293068647492973</v>
      </c>
      <c r="J11" s="28">
        <f t="shared" ref="J11:J53" si="1">H11-F11</f>
        <v>50255.060000000056</v>
      </c>
      <c r="K11" s="28">
        <f t="shared" ref="K11:K53" si="2">H11/F11*100</f>
        <v>107.92666561514197</v>
      </c>
      <c r="L11" s="49">
        <f t="shared" ref="L11:L53" si="3">H11-C11</f>
        <v>345733.94000000006</v>
      </c>
      <c r="M11" s="49">
        <f t="shared" ref="M11:M53" si="4">H11/C11*100</f>
        <v>202.13068537643974</v>
      </c>
    </row>
    <row r="12" spans="1:13" s="16" customFormat="1" ht="19.5" customHeight="1" x14ac:dyDescent="0.25">
      <c r="A12" s="7" t="s">
        <v>9</v>
      </c>
      <c r="B12" s="12" t="s">
        <v>11</v>
      </c>
      <c r="C12" s="28">
        <f>C13</f>
        <v>253514.8</v>
      </c>
      <c r="D12" s="29">
        <f>C12/C11*100</f>
        <v>74.888916827405041</v>
      </c>
      <c r="E12" s="28">
        <f>E13</f>
        <v>285000</v>
      </c>
      <c r="F12" s="28">
        <f>F13</f>
        <v>285000</v>
      </c>
      <c r="G12" s="28">
        <f t="shared" si="0"/>
        <v>0</v>
      </c>
      <c r="H12" s="28">
        <f>H13</f>
        <v>312986.84000000003</v>
      </c>
      <c r="I12" s="29">
        <f>H12/H11*100</f>
        <v>45.741253268919927</v>
      </c>
      <c r="J12" s="28">
        <f t="shared" si="1"/>
        <v>27986.840000000026</v>
      </c>
      <c r="K12" s="28">
        <f t="shared" si="2"/>
        <v>109.81994385964913</v>
      </c>
      <c r="L12" s="49">
        <f t="shared" si="3"/>
        <v>59472.040000000037</v>
      </c>
      <c r="M12" s="49">
        <f t="shared" si="4"/>
        <v>123.45900121018578</v>
      </c>
    </row>
    <row r="13" spans="1:13" s="17" customFormat="1" x14ac:dyDescent="0.25">
      <c r="A13" s="8" t="s">
        <v>10</v>
      </c>
      <c r="B13" s="15" t="s">
        <v>30</v>
      </c>
      <c r="C13" s="31">
        <v>253514.8</v>
      </c>
      <c r="D13" s="31">
        <f>C13/C11*100</f>
        <v>74.888916827405041</v>
      </c>
      <c r="E13" s="30">
        <v>285000</v>
      </c>
      <c r="F13" s="31">
        <v>285000</v>
      </c>
      <c r="G13" s="30">
        <f t="shared" si="0"/>
        <v>0</v>
      </c>
      <c r="H13" s="31">
        <v>312986.84000000003</v>
      </c>
      <c r="I13" s="31">
        <f>H13/H11*100</f>
        <v>45.741253268919927</v>
      </c>
      <c r="J13" s="30">
        <f t="shared" si="1"/>
        <v>27986.840000000026</v>
      </c>
      <c r="K13" s="30">
        <f t="shared" si="2"/>
        <v>109.81994385964913</v>
      </c>
      <c r="L13" s="51">
        <f t="shared" si="3"/>
        <v>59472.040000000037</v>
      </c>
      <c r="M13" s="51">
        <f t="shared" si="4"/>
        <v>123.45900121018578</v>
      </c>
    </row>
    <row r="14" spans="1:13" s="16" customFormat="1" ht="26.25" x14ac:dyDescent="0.25">
      <c r="A14" s="7" t="s">
        <v>54</v>
      </c>
      <c r="B14" s="12" t="s">
        <v>55</v>
      </c>
      <c r="C14" s="28">
        <f>C15</f>
        <v>0</v>
      </c>
      <c r="D14" s="29"/>
      <c r="E14" s="28">
        <f>E15</f>
        <v>224000</v>
      </c>
      <c r="F14" s="28">
        <f>F15</f>
        <v>224000</v>
      </c>
      <c r="G14" s="28">
        <f t="shared" si="0"/>
        <v>0</v>
      </c>
      <c r="H14" s="28">
        <f>H15</f>
        <v>246620.01</v>
      </c>
      <c r="I14" s="29">
        <f>H14/H11*100</f>
        <v>36.042117101771957</v>
      </c>
      <c r="J14" s="28">
        <f t="shared" si="1"/>
        <v>22620.010000000009</v>
      </c>
      <c r="K14" s="28">
        <f t="shared" si="2"/>
        <v>110.09821875000002</v>
      </c>
      <c r="L14" s="49">
        <f t="shared" si="3"/>
        <v>246620.01</v>
      </c>
      <c r="M14" s="49"/>
    </row>
    <row r="15" spans="1:13" s="17" customFormat="1" ht="26.25" x14ac:dyDescent="0.25">
      <c r="A15" s="8" t="s">
        <v>57</v>
      </c>
      <c r="B15" s="15" t="s">
        <v>56</v>
      </c>
      <c r="C15" s="31">
        <v>0</v>
      </c>
      <c r="D15" s="31"/>
      <c r="E15" s="30">
        <v>224000</v>
      </c>
      <c r="F15" s="31">
        <v>224000</v>
      </c>
      <c r="G15" s="30">
        <f t="shared" si="0"/>
        <v>0</v>
      </c>
      <c r="H15" s="31">
        <v>246620.01</v>
      </c>
      <c r="I15" s="31">
        <f>H15/H11*100</f>
        <v>36.042117101771957</v>
      </c>
      <c r="J15" s="30">
        <f t="shared" si="1"/>
        <v>22620.010000000009</v>
      </c>
      <c r="K15" s="30">
        <f t="shared" si="2"/>
        <v>110.09821875000002</v>
      </c>
      <c r="L15" s="51">
        <f t="shared" si="3"/>
        <v>246620.01</v>
      </c>
      <c r="M15" s="51"/>
    </row>
    <row r="16" spans="1:13" s="16" customFormat="1" ht="19.5" customHeight="1" x14ac:dyDescent="0.25">
      <c r="A16" s="7" t="s">
        <v>36</v>
      </c>
      <c r="B16" s="13" t="s">
        <v>37</v>
      </c>
      <c r="C16" s="28">
        <f>SUM(C17:C18)</f>
        <v>4639.9399999999996</v>
      </c>
      <c r="D16" s="29">
        <f>C16/C11*100</f>
        <v>1.3706500793805716</v>
      </c>
      <c r="E16" s="28">
        <f>SUM(E17:E18)</f>
        <v>23000</v>
      </c>
      <c r="F16" s="28">
        <f>SUM(F17:F17)</f>
        <v>23000</v>
      </c>
      <c r="G16" s="28">
        <f t="shared" si="0"/>
        <v>0</v>
      </c>
      <c r="H16" s="28">
        <f>SUM(H17:H17)</f>
        <v>22025.71</v>
      </c>
      <c r="I16" s="29">
        <f>H16/H11*100</f>
        <v>3.2189327178669305</v>
      </c>
      <c r="J16" s="28">
        <f t="shared" si="1"/>
        <v>-974.29000000000087</v>
      </c>
      <c r="K16" s="28">
        <f t="shared" si="2"/>
        <v>95.763956521739118</v>
      </c>
      <c r="L16" s="49">
        <f t="shared" si="3"/>
        <v>17385.77</v>
      </c>
      <c r="M16" s="49">
        <f t="shared" si="4"/>
        <v>474.69816420039922</v>
      </c>
    </row>
    <row r="17" spans="1:13" s="17" customFormat="1" ht="26.25" x14ac:dyDescent="0.25">
      <c r="A17" s="8" t="s">
        <v>38</v>
      </c>
      <c r="B17" s="37" t="s">
        <v>44</v>
      </c>
      <c r="C17" s="31">
        <v>4639.9399999999996</v>
      </c>
      <c r="D17" s="31">
        <f>C17/C11*100</f>
        <v>1.3706500793805716</v>
      </c>
      <c r="E17" s="30">
        <v>23000</v>
      </c>
      <c r="F17" s="31">
        <v>23000</v>
      </c>
      <c r="G17" s="30">
        <f t="shared" si="0"/>
        <v>0</v>
      </c>
      <c r="H17" s="31">
        <v>22025.71</v>
      </c>
      <c r="I17" s="31">
        <f>H17/H11*100</f>
        <v>3.2189327178669305</v>
      </c>
      <c r="J17" s="30">
        <f t="shared" si="1"/>
        <v>-974.29000000000087</v>
      </c>
      <c r="K17" s="30">
        <f t="shared" si="2"/>
        <v>95.763956521739118</v>
      </c>
      <c r="L17" s="51">
        <f t="shared" si="3"/>
        <v>17385.77</v>
      </c>
      <c r="M17" s="51">
        <f t="shared" si="4"/>
        <v>474.69816420039922</v>
      </c>
    </row>
    <row r="18" spans="1:13" s="17" customFormat="1" x14ac:dyDescent="0.25">
      <c r="A18" s="8" t="s">
        <v>61</v>
      </c>
      <c r="B18" s="37" t="s">
        <v>62</v>
      </c>
      <c r="C18" s="31">
        <v>0</v>
      </c>
      <c r="D18" s="31">
        <f>C18/C11*100</f>
        <v>0</v>
      </c>
      <c r="E18" s="30">
        <v>0</v>
      </c>
      <c r="F18" s="31"/>
      <c r="G18" s="30">
        <f t="shared" si="0"/>
        <v>0</v>
      </c>
      <c r="H18" s="31"/>
      <c r="I18" s="31">
        <f>H18/H11*100</f>
        <v>0</v>
      </c>
      <c r="J18" s="30">
        <f t="shared" si="1"/>
        <v>0</v>
      </c>
      <c r="K18" s="30"/>
      <c r="L18" s="51">
        <f t="shared" si="3"/>
        <v>0</v>
      </c>
      <c r="M18" s="51"/>
    </row>
    <row r="19" spans="1:13" s="16" customFormat="1" ht="21" customHeight="1" x14ac:dyDescent="0.25">
      <c r="A19" s="7" t="s">
        <v>12</v>
      </c>
      <c r="B19" s="13" t="s">
        <v>13</v>
      </c>
      <c r="C19" s="28">
        <f>SUM(C20:C22)</f>
        <v>69596.38</v>
      </c>
      <c r="D19" s="29">
        <f>C19/C11*100</f>
        <v>20.558947695789261</v>
      </c>
      <c r="E19" s="28">
        <f>SUM(E20:E22)</f>
        <v>75000</v>
      </c>
      <c r="F19" s="28">
        <f>SUM(F20:F22)</f>
        <v>75000</v>
      </c>
      <c r="G19" s="28">
        <f t="shared" si="0"/>
        <v>0</v>
      </c>
      <c r="H19" s="28">
        <f>SUM(H20:H22)</f>
        <v>75980.319999999992</v>
      </c>
      <c r="I19" s="29">
        <f>H19/H11*100</f>
        <v>11.104093260194523</v>
      </c>
      <c r="J19" s="28">
        <f t="shared" si="1"/>
        <v>980.31999999999243</v>
      </c>
      <c r="K19" s="28">
        <f t="shared" si="2"/>
        <v>101.30709333333331</v>
      </c>
      <c r="L19" s="49">
        <f t="shared" si="3"/>
        <v>6383.9399999999878</v>
      </c>
      <c r="M19" s="49">
        <f t="shared" si="4"/>
        <v>109.17280467748465</v>
      </c>
    </row>
    <row r="20" spans="1:13" s="17" customFormat="1" ht="26.25" x14ac:dyDescent="0.25">
      <c r="A20" s="8" t="s">
        <v>42</v>
      </c>
      <c r="B20" s="14" t="s">
        <v>45</v>
      </c>
      <c r="C20" s="31">
        <v>6759.61</v>
      </c>
      <c r="D20" s="31">
        <f>C20/C11*100</f>
        <v>1.996805989534715</v>
      </c>
      <c r="E20" s="30">
        <v>7000</v>
      </c>
      <c r="F20" s="31">
        <v>7000</v>
      </c>
      <c r="G20" s="30">
        <f t="shared" si="0"/>
        <v>0</v>
      </c>
      <c r="H20" s="31">
        <v>7418.81</v>
      </c>
      <c r="I20" s="31">
        <f>H20/H11*100</f>
        <v>1.0842170461991176</v>
      </c>
      <c r="J20" s="30">
        <f t="shared" si="1"/>
        <v>418.8100000000004</v>
      </c>
      <c r="K20" s="30">
        <f t="shared" si="2"/>
        <v>105.983</v>
      </c>
      <c r="L20" s="51">
        <f t="shared" si="3"/>
        <v>659.20000000000073</v>
      </c>
      <c r="M20" s="51">
        <f t="shared" si="4"/>
        <v>109.75204190774322</v>
      </c>
    </row>
    <row r="21" spans="1:13" s="17" customFormat="1" x14ac:dyDescent="0.25">
      <c r="A21" s="8" t="s">
        <v>14</v>
      </c>
      <c r="B21" s="14" t="s">
        <v>47</v>
      </c>
      <c r="C21" s="31">
        <v>12212.33</v>
      </c>
      <c r="D21" s="31">
        <f>C21/C11*100</f>
        <v>3.6075533485178122</v>
      </c>
      <c r="E21" s="30">
        <v>10000</v>
      </c>
      <c r="F21" s="31">
        <v>10000</v>
      </c>
      <c r="G21" s="30">
        <f t="shared" si="0"/>
        <v>0</v>
      </c>
      <c r="H21" s="31">
        <v>9549.81</v>
      </c>
      <c r="I21" s="31">
        <f>H21/H11*100</f>
        <v>1.3956506218602167</v>
      </c>
      <c r="J21" s="30">
        <f t="shared" si="1"/>
        <v>-450.19000000000051</v>
      </c>
      <c r="K21" s="30">
        <f t="shared" si="2"/>
        <v>95.498099999999994</v>
      </c>
      <c r="L21" s="51">
        <f t="shared" si="3"/>
        <v>-2662.5200000000004</v>
      </c>
      <c r="M21" s="51">
        <f t="shared" si="4"/>
        <v>78.1980997893113</v>
      </c>
    </row>
    <row r="22" spans="1:13" s="17" customFormat="1" x14ac:dyDescent="0.25">
      <c r="A22" s="8" t="s">
        <v>15</v>
      </c>
      <c r="B22" s="14" t="s">
        <v>46</v>
      </c>
      <c r="C22" s="31">
        <v>50624.44</v>
      </c>
      <c r="D22" s="31">
        <f>C22/C11*100</f>
        <v>14.954588357736737</v>
      </c>
      <c r="E22" s="30">
        <v>58000</v>
      </c>
      <c r="F22" s="31">
        <v>58000</v>
      </c>
      <c r="G22" s="30">
        <f t="shared" si="0"/>
        <v>0</v>
      </c>
      <c r="H22" s="31">
        <v>59011.7</v>
      </c>
      <c r="I22" s="31">
        <f>H22/H11*100</f>
        <v>8.624225592135188</v>
      </c>
      <c r="J22" s="30">
        <f t="shared" si="1"/>
        <v>1011.6999999999971</v>
      </c>
      <c r="K22" s="30">
        <f t="shared" si="2"/>
        <v>101.74431034482758</v>
      </c>
      <c r="L22" s="51">
        <f t="shared" si="3"/>
        <v>8387.2599999999948</v>
      </c>
      <c r="M22" s="51">
        <f t="shared" si="4"/>
        <v>116.56761042690052</v>
      </c>
    </row>
    <row r="23" spans="1:13" s="16" customFormat="1" x14ac:dyDescent="0.25">
      <c r="A23" s="7" t="s">
        <v>16</v>
      </c>
      <c r="B23" s="13" t="s">
        <v>78</v>
      </c>
      <c r="C23" s="28">
        <f>C24</f>
        <v>10770</v>
      </c>
      <c r="D23" s="29">
        <f>C23/C11*100</f>
        <v>3.1814853974251296</v>
      </c>
      <c r="E23" s="28">
        <f>E24</f>
        <v>27000</v>
      </c>
      <c r="F23" s="28">
        <f>F24</f>
        <v>27000</v>
      </c>
      <c r="G23" s="28">
        <f t="shared" si="0"/>
        <v>0</v>
      </c>
      <c r="H23" s="28">
        <f>H24</f>
        <v>26642.18</v>
      </c>
      <c r="I23" s="29">
        <f>H23/H11*100</f>
        <v>3.8936036512466563</v>
      </c>
      <c r="J23" s="28">
        <f t="shared" si="1"/>
        <v>-357.81999999999971</v>
      </c>
      <c r="K23" s="28">
        <f t="shared" si="2"/>
        <v>98.674740740740745</v>
      </c>
      <c r="L23" s="49">
        <f t="shared" si="3"/>
        <v>15872.18</v>
      </c>
      <c r="M23" s="49">
        <f t="shared" si="4"/>
        <v>247.37400185701023</v>
      </c>
    </row>
    <row r="24" spans="1:13" s="17" customFormat="1" ht="77.25" x14ac:dyDescent="0.25">
      <c r="A24" s="8" t="s">
        <v>48</v>
      </c>
      <c r="B24" s="14" t="s">
        <v>79</v>
      </c>
      <c r="C24" s="31">
        <v>10770</v>
      </c>
      <c r="D24" s="31">
        <f>C24/C11*100</f>
        <v>3.1814853974251296</v>
      </c>
      <c r="E24" s="30">
        <v>27000</v>
      </c>
      <c r="F24" s="30">
        <v>27000</v>
      </c>
      <c r="G24" s="30">
        <f t="shared" si="0"/>
        <v>0</v>
      </c>
      <c r="H24" s="31">
        <v>26642.18</v>
      </c>
      <c r="I24" s="31">
        <f>H24/H11*100</f>
        <v>3.8936036512466563</v>
      </c>
      <c r="J24" s="30">
        <f t="shared" si="1"/>
        <v>-357.81999999999971</v>
      </c>
      <c r="K24" s="30">
        <f t="shared" si="2"/>
        <v>98.674740740740745</v>
      </c>
      <c r="L24" s="51">
        <f t="shared" si="3"/>
        <v>15872.18</v>
      </c>
      <c r="M24" s="51">
        <f t="shared" si="4"/>
        <v>247.37400185701023</v>
      </c>
    </row>
    <row r="25" spans="1:13" s="16" customFormat="1" ht="24" customHeight="1" x14ac:dyDescent="0.25">
      <c r="A25" s="7" t="s">
        <v>25</v>
      </c>
      <c r="B25" s="13"/>
      <c r="C25" s="29">
        <f>C26+C32+C36</f>
        <v>19500.78</v>
      </c>
      <c r="D25" s="29">
        <f>C25/C10*100</f>
        <v>5.4468120525587951</v>
      </c>
      <c r="E25" s="29">
        <f>E26+E32+E36</f>
        <v>27000</v>
      </c>
      <c r="F25" s="29">
        <f>F26+F32+F36</f>
        <v>27000</v>
      </c>
      <c r="G25" s="28">
        <f t="shared" si="0"/>
        <v>0</v>
      </c>
      <c r="H25" s="29">
        <f>H26+H32+H36</f>
        <v>26341.32</v>
      </c>
      <c r="I25" s="29">
        <f>H25/H10*100</f>
        <v>3.7069313525070307</v>
      </c>
      <c r="J25" s="28">
        <f t="shared" si="1"/>
        <v>-658.68000000000029</v>
      </c>
      <c r="K25" s="28">
        <f t="shared" si="2"/>
        <v>97.560444444444443</v>
      </c>
      <c r="L25" s="49">
        <f t="shared" si="3"/>
        <v>6840.5400000000009</v>
      </c>
      <c r="M25" s="49">
        <f t="shared" si="4"/>
        <v>135.07828917612528</v>
      </c>
    </row>
    <row r="26" spans="1:13" s="16" customFormat="1" ht="57" customHeight="1" x14ac:dyDescent="0.25">
      <c r="A26" s="7" t="s">
        <v>17</v>
      </c>
      <c r="B26" s="13" t="s">
        <v>40</v>
      </c>
      <c r="C26" s="28">
        <f>SUM(C27:C31)</f>
        <v>19500.78</v>
      </c>
      <c r="D26" s="28">
        <f>SUM(D27:D29)</f>
        <v>41.023077025636923</v>
      </c>
      <c r="E26" s="28">
        <f>SUM(E27:E31)</f>
        <v>27000</v>
      </c>
      <c r="F26" s="28">
        <f>SUM(F27:F31)</f>
        <v>27000</v>
      </c>
      <c r="G26" s="28">
        <f t="shared" si="0"/>
        <v>0</v>
      </c>
      <c r="H26" s="28">
        <f>SUM(H27:H31)</f>
        <v>26341.32</v>
      </c>
      <c r="I26" s="28">
        <f>H26/H25*100</f>
        <v>100</v>
      </c>
      <c r="J26" s="28">
        <f t="shared" si="1"/>
        <v>-658.68000000000029</v>
      </c>
      <c r="K26" s="28">
        <f t="shared" si="2"/>
        <v>97.560444444444443</v>
      </c>
      <c r="L26" s="49">
        <f t="shared" si="3"/>
        <v>6840.5400000000009</v>
      </c>
      <c r="M26" s="49">
        <f t="shared" si="4"/>
        <v>135.07828917612528</v>
      </c>
    </row>
    <row r="27" spans="1:13" s="17" customFormat="1" ht="90" x14ac:dyDescent="0.25">
      <c r="A27" s="8" t="s">
        <v>31</v>
      </c>
      <c r="B27" s="14" t="s">
        <v>50</v>
      </c>
      <c r="C27" s="31">
        <v>7999.82</v>
      </c>
      <c r="D27" s="31">
        <f>C27/C26*100</f>
        <v>41.023077025636923</v>
      </c>
      <c r="E27" s="30">
        <v>12000</v>
      </c>
      <c r="F27" s="31">
        <v>12000</v>
      </c>
      <c r="G27" s="30">
        <f t="shared" si="0"/>
        <v>0</v>
      </c>
      <c r="H27" s="31">
        <v>11675.88</v>
      </c>
      <c r="I27" s="31">
        <f>H27/H26*100</f>
        <v>44.325341326858329</v>
      </c>
      <c r="J27" s="30">
        <f t="shared" si="1"/>
        <v>-324.1200000000008</v>
      </c>
      <c r="K27" s="30">
        <f t="shared" si="2"/>
        <v>97.298999999999992</v>
      </c>
      <c r="L27" s="51">
        <f t="shared" si="3"/>
        <v>3676.0599999999995</v>
      </c>
      <c r="M27" s="51">
        <f t="shared" si="4"/>
        <v>145.95178391513807</v>
      </c>
    </row>
    <row r="28" spans="1:13" s="17" customFormat="1" ht="64.5" x14ac:dyDescent="0.25">
      <c r="A28" s="8" t="s">
        <v>63</v>
      </c>
      <c r="B28" s="14" t="s">
        <v>80</v>
      </c>
      <c r="C28" s="31"/>
      <c r="D28" s="31"/>
      <c r="E28" s="30"/>
      <c r="F28" s="31"/>
      <c r="G28" s="30">
        <f t="shared" si="0"/>
        <v>0</v>
      </c>
      <c r="H28" s="31"/>
      <c r="I28" s="31">
        <f>H28/H26*100</f>
        <v>0</v>
      </c>
      <c r="J28" s="30">
        <f t="shared" si="1"/>
        <v>0</v>
      </c>
      <c r="K28" s="30"/>
      <c r="L28" s="51">
        <f t="shared" ref="L28" si="5">H28-C28</f>
        <v>0</v>
      </c>
      <c r="M28" s="51"/>
    </row>
    <row r="29" spans="1:13" s="17" customFormat="1" ht="90" x14ac:dyDescent="0.25">
      <c r="A29" s="8" t="s">
        <v>49</v>
      </c>
      <c r="B29" s="14" t="s">
        <v>81</v>
      </c>
      <c r="C29" s="31"/>
      <c r="D29" s="31">
        <f>C29/C26*100</f>
        <v>0</v>
      </c>
      <c r="E29" s="30"/>
      <c r="F29" s="31"/>
      <c r="G29" s="30">
        <f t="shared" si="0"/>
        <v>0</v>
      </c>
      <c r="H29" s="31"/>
      <c r="I29" s="31">
        <f>H29/H26*100</f>
        <v>0</v>
      </c>
      <c r="J29" s="30">
        <f t="shared" si="1"/>
        <v>0</v>
      </c>
      <c r="K29" s="30"/>
      <c r="L29" s="51">
        <f t="shared" si="3"/>
        <v>0</v>
      </c>
      <c r="M29" s="51"/>
    </row>
    <row r="30" spans="1:13" s="17" customFormat="1" ht="26.25" x14ac:dyDescent="0.25">
      <c r="A30" s="8" t="s">
        <v>74</v>
      </c>
      <c r="B30" s="14" t="s">
        <v>82</v>
      </c>
      <c r="C30" s="31"/>
      <c r="D30" s="31"/>
      <c r="E30" s="30"/>
      <c r="F30" s="31"/>
      <c r="G30" s="30"/>
      <c r="H30" s="31"/>
      <c r="I30" s="31"/>
      <c r="J30" s="30">
        <f t="shared" si="1"/>
        <v>0</v>
      </c>
      <c r="K30" s="30"/>
      <c r="L30" s="51"/>
      <c r="M30" s="51"/>
    </row>
    <row r="31" spans="1:13" s="17" customFormat="1" ht="42" customHeight="1" x14ac:dyDescent="0.25">
      <c r="A31" s="8" t="s">
        <v>70</v>
      </c>
      <c r="B31" s="14" t="s">
        <v>81</v>
      </c>
      <c r="C31" s="31">
        <v>11500.96</v>
      </c>
      <c r="D31" s="31">
        <f>C31/C26*100</f>
        <v>58.976922974363077</v>
      </c>
      <c r="E31" s="30">
        <v>15000</v>
      </c>
      <c r="F31" s="31">
        <v>15000</v>
      </c>
      <c r="G31" s="30">
        <f t="shared" si="0"/>
        <v>0</v>
      </c>
      <c r="H31" s="31">
        <v>14665.44</v>
      </c>
      <c r="I31" s="31">
        <f>H31/H26*100</f>
        <v>55.674658673141664</v>
      </c>
      <c r="J31" s="30">
        <f t="shared" si="1"/>
        <v>-334.55999999999949</v>
      </c>
      <c r="K31" s="30">
        <f t="shared" si="2"/>
        <v>97.769599999999997</v>
      </c>
      <c r="L31" s="51"/>
      <c r="M31" s="51"/>
    </row>
    <row r="32" spans="1:13" s="16" customFormat="1" ht="39" x14ac:dyDescent="0.25">
      <c r="A32" s="7" t="s">
        <v>64</v>
      </c>
      <c r="B32" s="13" t="s">
        <v>83</v>
      </c>
      <c r="C32" s="29">
        <f>C33+C34+C35</f>
        <v>0</v>
      </c>
      <c r="D32" s="29"/>
      <c r="E32" s="29">
        <f>E33+E34+E35</f>
        <v>0</v>
      </c>
      <c r="F32" s="29">
        <f>F33+F34+F35</f>
        <v>0</v>
      </c>
      <c r="G32" s="28">
        <f t="shared" si="0"/>
        <v>0</v>
      </c>
      <c r="H32" s="29">
        <f>H33+H34+H35</f>
        <v>0</v>
      </c>
      <c r="I32" s="29">
        <f>H32/H25*100</f>
        <v>0</v>
      </c>
      <c r="J32" s="28">
        <f t="shared" si="1"/>
        <v>0</v>
      </c>
      <c r="K32" s="28" t="e">
        <f t="shared" si="2"/>
        <v>#DIV/0!</v>
      </c>
      <c r="L32" s="49"/>
      <c r="M32" s="49"/>
    </row>
    <row r="33" spans="1:13" s="17" customFormat="1" ht="90" x14ac:dyDescent="0.25">
      <c r="A33" s="8" t="s">
        <v>67</v>
      </c>
      <c r="B33" s="14" t="s">
        <v>84</v>
      </c>
      <c r="C33" s="31"/>
      <c r="D33" s="31"/>
      <c r="E33" s="31"/>
      <c r="F33" s="31"/>
      <c r="G33" s="30">
        <f t="shared" si="0"/>
        <v>0</v>
      </c>
      <c r="H33" s="31"/>
      <c r="I33" s="31" t="e">
        <f>H33/H32*100</f>
        <v>#DIV/0!</v>
      </c>
      <c r="J33" s="30">
        <f t="shared" si="1"/>
        <v>0</v>
      </c>
      <c r="K33" s="30" t="e">
        <f t="shared" si="2"/>
        <v>#DIV/0!</v>
      </c>
      <c r="L33" s="51"/>
      <c r="M33" s="51"/>
    </row>
    <row r="34" spans="1:13" s="17" customFormat="1" ht="51.75" x14ac:dyDescent="0.25">
      <c r="A34" s="8" t="s">
        <v>68</v>
      </c>
      <c r="B34" s="14" t="s">
        <v>85</v>
      </c>
      <c r="C34" s="31"/>
      <c r="D34" s="31"/>
      <c r="E34" s="31"/>
      <c r="F34" s="31"/>
      <c r="G34" s="30">
        <f t="shared" si="0"/>
        <v>0</v>
      </c>
      <c r="H34" s="31"/>
      <c r="I34" s="31"/>
      <c r="J34" s="30">
        <f t="shared" si="1"/>
        <v>0</v>
      </c>
      <c r="K34" s="30"/>
      <c r="L34" s="51"/>
      <c r="M34" s="51"/>
    </row>
    <row r="35" spans="1:13" s="17" customFormat="1" x14ac:dyDescent="0.25">
      <c r="A35" s="8" t="s">
        <v>65</v>
      </c>
      <c r="B35" s="14" t="s">
        <v>86</v>
      </c>
      <c r="C35" s="31"/>
      <c r="D35" s="31"/>
      <c r="E35" s="30"/>
      <c r="F35" s="31"/>
      <c r="G35" s="30"/>
      <c r="H35" s="31"/>
      <c r="I35" s="31"/>
      <c r="J35" s="30">
        <f t="shared" si="1"/>
        <v>0</v>
      </c>
      <c r="K35" s="30"/>
      <c r="L35" s="51"/>
      <c r="M35" s="51"/>
    </row>
    <row r="36" spans="1:13" s="16" customFormat="1" x14ac:dyDescent="0.25">
      <c r="A36" s="7" t="s">
        <v>66</v>
      </c>
      <c r="B36" s="13" t="s">
        <v>87</v>
      </c>
      <c r="C36" s="29">
        <f>C37</f>
        <v>0</v>
      </c>
      <c r="D36" s="29"/>
      <c r="E36" s="28"/>
      <c r="F36" s="29"/>
      <c r="G36" s="28"/>
      <c r="H36" s="29"/>
      <c r="I36" s="29"/>
      <c r="J36" s="28">
        <f t="shared" si="1"/>
        <v>0</v>
      </c>
      <c r="K36" s="28"/>
      <c r="L36" s="49"/>
      <c r="M36" s="49"/>
    </row>
    <row r="37" spans="1:13" s="16" customFormat="1" x14ac:dyDescent="0.25">
      <c r="A37" s="7" t="s">
        <v>69</v>
      </c>
      <c r="B37" s="13" t="s">
        <v>88</v>
      </c>
      <c r="C37" s="29"/>
      <c r="D37" s="29">
        <f>C37/C25*100</f>
        <v>0</v>
      </c>
      <c r="E37" s="28"/>
      <c r="F37" s="29"/>
      <c r="G37" s="28"/>
      <c r="H37" s="29"/>
      <c r="I37" s="29"/>
      <c r="J37" s="28">
        <f t="shared" si="1"/>
        <v>0</v>
      </c>
      <c r="K37" s="28"/>
      <c r="L37" s="49"/>
      <c r="M37" s="49"/>
    </row>
    <row r="38" spans="1:13" s="16" customFormat="1" ht="24.75" customHeight="1" x14ac:dyDescent="0.25">
      <c r="A38" s="38" t="s">
        <v>18</v>
      </c>
      <c r="B38" s="13" t="s">
        <v>89</v>
      </c>
      <c r="C38" s="28">
        <f>C39+C51</f>
        <v>6439131</v>
      </c>
      <c r="D38" s="29">
        <f>C38/C53*100</f>
        <v>94.732766714722572</v>
      </c>
      <c r="E38" s="28">
        <f>E39+E51</f>
        <v>12169298.34</v>
      </c>
      <c r="F38" s="28">
        <f>F39+F51</f>
        <v>12169298.34</v>
      </c>
      <c r="G38" s="28">
        <f t="shared" si="0"/>
        <v>0</v>
      </c>
      <c r="H38" s="28">
        <f>H39+H51</f>
        <v>12169298.32</v>
      </c>
      <c r="I38" s="29">
        <f>H38/H53*100</f>
        <v>94.482902255404298</v>
      </c>
      <c r="J38" s="28">
        <f t="shared" si="1"/>
        <v>-1.9999999552965164E-2</v>
      </c>
      <c r="K38" s="28">
        <f t="shared" si="2"/>
        <v>99.999999835651991</v>
      </c>
      <c r="L38" s="49">
        <f t="shared" si="3"/>
        <v>5730167.3200000003</v>
      </c>
      <c r="M38" s="49">
        <f t="shared" si="4"/>
        <v>188.98976150663808</v>
      </c>
    </row>
    <row r="39" spans="1:13" s="16" customFormat="1" ht="39.75" customHeight="1" x14ac:dyDescent="0.25">
      <c r="A39" s="9" t="s">
        <v>5</v>
      </c>
      <c r="B39" s="13" t="s">
        <v>90</v>
      </c>
      <c r="C39" s="28">
        <f>C40+C43+C45+C49</f>
        <v>6439131</v>
      </c>
      <c r="D39" s="29">
        <f>C39/C38*100</f>
        <v>100</v>
      </c>
      <c r="E39" s="28">
        <f>E40+E43+E45+E49</f>
        <v>12169298.34</v>
      </c>
      <c r="F39" s="28">
        <f>F40+F43+F45+F49</f>
        <v>12169298.34</v>
      </c>
      <c r="G39" s="28">
        <f t="shared" si="0"/>
        <v>0</v>
      </c>
      <c r="H39" s="28">
        <f>H40+H43+H45+H49</f>
        <v>12169298.32</v>
      </c>
      <c r="I39" s="29">
        <f>H39/H38*100</f>
        <v>100</v>
      </c>
      <c r="J39" s="28">
        <f t="shared" si="1"/>
        <v>-1.9999999552965164E-2</v>
      </c>
      <c r="K39" s="28">
        <f t="shared" si="2"/>
        <v>99.999999835651991</v>
      </c>
      <c r="L39" s="49">
        <f t="shared" si="3"/>
        <v>5730167.3200000003</v>
      </c>
      <c r="M39" s="49">
        <f t="shared" si="4"/>
        <v>188.98976150663808</v>
      </c>
    </row>
    <row r="40" spans="1:13" s="16" customFormat="1" ht="27.75" customHeight="1" x14ac:dyDescent="0.25">
      <c r="A40" s="38" t="s">
        <v>43</v>
      </c>
      <c r="B40" s="13" t="s">
        <v>91</v>
      </c>
      <c r="C40" s="29">
        <f>C41</f>
        <v>936100</v>
      </c>
      <c r="D40" s="29">
        <f>D42</f>
        <v>14.537675969008863</v>
      </c>
      <c r="E40" s="29">
        <f>E41</f>
        <v>605300</v>
      </c>
      <c r="F40" s="29">
        <f>F41</f>
        <v>605300</v>
      </c>
      <c r="G40" s="28">
        <f t="shared" si="0"/>
        <v>0</v>
      </c>
      <c r="H40" s="29">
        <f>H41</f>
        <v>605300</v>
      </c>
      <c r="I40" s="29">
        <f>I42</f>
        <v>4.9739926171848499</v>
      </c>
      <c r="J40" s="28">
        <f t="shared" si="1"/>
        <v>0</v>
      </c>
      <c r="K40" s="28">
        <f t="shared" si="2"/>
        <v>100</v>
      </c>
      <c r="L40" s="49">
        <f t="shared" si="3"/>
        <v>-330800</v>
      </c>
      <c r="M40" s="49">
        <f t="shared" si="4"/>
        <v>64.661895096677696</v>
      </c>
    </row>
    <row r="41" spans="1:13" s="17" customFormat="1" ht="16.5" customHeight="1" x14ac:dyDescent="0.25">
      <c r="A41" s="10" t="s">
        <v>32</v>
      </c>
      <c r="B41" s="14" t="s">
        <v>92</v>
      </c>
      <c r="C41" s="30">
        <f>C42</f>
        <v>936100</v>
      </c>
      <c r="D41" s="31">
        <f>D42</f>
        <v>14.537675969008863</v>
      </c>
      <c r="E41" s="30">
        <f t="shared" ref="E41:H41" si="6">E42</f>
        <v>605300</v>
      </c>
      <c r="F41" s="30">
        <f t="shared" si="6"/>
        <v>605300</v>
      </c>
      <c r="G41" s="30">
        <f t="shared" si="0"/>
        <v>0</v>
      </c>
      <c r="H41" s="30">
        <f t="shared" si="6"/>
        <v>605300</v>
      </c>
      <c r="I41" s="31">
        <f>I42</f>
        <v>4.9739926171848499</v>
      </c>
      <c r="J41" s="30">
        <f t="shared" si="1"/>
        <v>0</v>
      </c>
      <c r="K41" s="30">
        <f t="shared" si="2"/>
        <v>100</v>
      </c>
      <c r="L41" s="51">
        <f t="shared" si="3"/>
        <v>-330800</v>
      </c>
      <c r="M41" s="51">
        <f t="shared" si="4"/>
        <v>64.661895096677696</v>
      </c>
    </row>
    <row r="42" spans="1:13" s="17" customFormat="1" ht="23.25" x14ac:dyDescent="0.25">
      <c r="A42" s="10" t="s">
        <v>33</v>
      </c>
      <c r="B42" s="14" t="s">
        <v>93</v>
      </c>
      <c r="C42" s="31">
        <v>936100</v>
      </c>
      <c r="D42" s="31">
        <f>C42/C39*100</f>
        <v>14.537675969008863</v>
      </c>
      <c r="E42" s="30">
        <v>605300</v>
      </c>
      <c r="F42" s="31">
        <v>605300</v>
      </c>
      <c r="G42" s="30">
        <f t="shared" si="0"/>
        <v>0</v>
      </c>
      <c r="H42" s="31">
        <v>605300</v>
      </c>
      <c r="I42" s="31">
        <f>H42/H39*100</f>
        <v>4.9739926171848499</v>
      </c>
      <c r="J42" s="30">
        <f t="shared" si="1"/>
        <v>0</v>
      </c>
      <c r="K42" s="30">
        <f t="shared" si="2"/>
        <v>100</v>
      </c>
      <c r="L42" s="51">
        <f t="shared" si="3"/>
        <v>-330800</v>
      </c>
      <c r="M42" s="51">
        <f t="shared" si="4"/>
        <v>64.661895096677696</v>
      </c>
    </row>
    <row r="43" spans="1:13" s="40" customFormat="1" ht="32.25" customHeight="1" x14ac:dyDescent="0.25">
      <c r="A43" s="41" t="s">
        <v>51</v>
      </c>
      <c r="B43" s="39" t="s">
        <v>94</v>
      </c>
      <c r="C43" s="29">
        <f>C44</f>
        <v>3640000</v>
      </c>
      <c r="D43" s="29">
        <f>C43/C39*100</f>
        <v>56.529367083850289</v>
      </c>
      <c r="E43" s="29">
        <f>E44</f>
        <v>7721700</v>
      </c>
      <c r="F43" s="29">
        <f>F44</f>
        <v>9771398.3399999999</v>
      </c>
      <c r="G43" s="29">
        <f t="shared" si="0"/>
        <v>2049698.3399999999</v>
      </c>
      <c r="H43" s="29">
        <f>H44</f>
        <v>9771398.3200000003</v>
      </c>
      <c r="I43" s="29">
        <f>H43/H39*100</f>
        <v>80.295494966549569</v>
      </c>
      <c r="J43" s="28">
        <f t="shared" si="1"/>
        <v>-1.9999999552965164E-2</v>
      </c>
      <c r="K43" s="28">
        <f t="shared" si="2"/>
        <v>99.999999795321003</v>
      </c>
      <c r="L43" s="49">
        <f t="shared" si="3"/>
        <v>6131398.3200000003</v>
      </c>
      <c r="M43" s="49">
        <f t="shared" si="4"/>
        <v>268.44500879120881</v>
      </c>
    </row>
    <row r="44" spans="1:13" s="43" customFormat="1" x14ac:dyDescent="0.25">
      <c r="A44" s="42" t="s">
        <v>41</v>
      </c>
      <c r="B44" s="37" t="s">
        <v>95</v>
      </c>
      <c r="C44" s="31">
        <v>3640000</v>
      </c>
      <c r="D44" s="31">
        <f>C44/C39*100</f>
        <v>56.529367083850289</v>
      </c>
      <c r="E44" s="31">
        <v>7721700</v>
      </c>
      <c r="F44" s="31">
        <v>9771398.3399999999</v>
      </c>
      <c r="G44" s="31">
        <f t="shared" si="0"/>
        <v>2049698.3399999999</v>
      </c>
      <c r="H44" s="31">
        <v>9771398.3200000003</v>
      </c>
      <c r="I44" s="31">
        <f>H44/H39*100</f>
        <v>80.295494966549569</v>
      </c>
      <c r="J44" s="30">
        <f t="shared" si="1"/>
        <v>-1.9999999552965164E-2</v>
      </c>
      <c r="K44" s="30">
        <f t="shared" si="2"/>
        <v>99.999999795321003</v>
      </c>
      <c r="L44" s="51">
        <f t="shared" si="3"/>
        <v>6131398.3200000003</v>
      </c>
      <c r="M44" s="51">
        <f t="shared" si="4"/>
        <v>268.44500879120881</v>
      </c>
    </row>
    <row r="45" spans="1:13" s="16" customFormat="1" ht="30.75" customHeight="1" x14ac:dyDescent="0.25">
      <c r="A45" s="25" t="s">
        <v>27</v>
      </c>
      <c r="B45" s="13" t="s">
        <v>96</v>
      </c>
      <c r="C45" s="28">
        <f>C46+C47+C48</f>
        <v>65500</v>
      </c>
      <c r="D45" s="29">
        <f>C45/C39*100</f>
        <v>1.0172180065912619</v>
      </c>
      <c r="E45" s="28">
        <f>E46+E47+E48</f>
        <v>73300</v>
      </c>
      <c r="F45" s="28">
        <f>F46+F47+F48</f>
        <v>73300</v>
      </c>
      <c r="G45" s="28">
        <f t="shared" si="0"/>
        <v>0</v>
      </c>
      <c r="H45" s="28">
        <f>H46+H47+H48</f>
        <v>73300</v>
      </c>
      <c r="I45" s="29">
        <f>H45/H39*100</f>
        <v>0.60233546809788452</v>
      </c>
      <c r="J45" s="28">
        <f t="shared" si="1"/>
        <v>0</v>
      </c>
      <c r="K45" s="28">
        <f t="shared" si="2"/>
        <v>100</v>
      </c>
      <c r="L45" s="49">
        <f t="shared" si="3"/>
        <v>7800</v>
      </c>
      <c r="M45" s="49">
        <f t="shared" si="4"/>
        <v>111.90839694656489</v>
      </c>
    </row>
    <row r="46" spans="1:13" s="17" customFormat="1" ht="39" customHeight="1" x14ac:dyDescent="0.25">
      <c r="A46" s="26" t="s">
        <v>26</v>
      </c>
      <c r="B46" s="14" t="s">
        <v>98</v>
      </c>
      <c r="C46" s="32">
        <v>50500</v>
      </c>
      <c r="D46" s="32">
        <f>C46/C39*100</f>
        <v>0.78426731805891192</v>
      </c>
      <c r="E46" s="30">
        <v>62700</v>
      </c>
      <c r="F46" s="31">
        <v>62700</v>
      </c>
      <c r="G46" s="30">
        <f t="shared" si="0"/>
        <v>0</v>
      </c>
      <c r="H46" s="32">
        <v>62700</v>
      </c>
      <c r="I46" s="32">
        <f>H46/H39*100</f>
        <v>0.51523102114239239</v>
      </c>
      <c r="J46" s="30">
        <f t="shared" si="1"/>
        <v>0</v>
      </c>
      <c r="K46" s="30">
        <f t="shared" si="2"/>
        <v>100</v>
      </c>
      <c r="L46" s="51">
        <f t="shared" si="3"/>
        <v>12200</v>
      </c>
      <c r="M46" s="51">
        <f t="shared" si="4"/>
        <v>124.15841584158416</v>
      </c>
    </row>
    <row r="47" spans="1:13" s="17" customFormat="1" ht="27" customHeight="1" x14ac:dyDescent="0.25">
      <c r="A47" s="26" t="s">
        <v>39</v>
      </c>
      <c r="B47" s="14" t="s">
        <v>97</v>
      </c>
      <c r="C47" s="32">
        <v>15000</v>
      </c>
      <c r="D47" s="32">
        <f>C47/C39*100</f>
        <v>0.2329506885323501</v>
      </c>
      <c r="E47" s="30">
        <v>10600</v>
      </c>
      <c r="F47" s="31">
        <v>10600</v>
      </c>
      <c r="G47" s="30">
        <f t="shared" si="0"/>
        <v>0</v>
      </c>
      <c r="H47" s="32">
        <v>10600</v>
      </c>
      <c r="I47" s="32">
        <f>H47/H39*100</f>
        <v>8.7104446955492174E-2</v>
      </c>
      <c r="J47" s="30">
        <f t="shared" si="1"/>
        <v>0</v>
      </c>
      <c r="K47" s="30">
        <f t="shared" si="2"/>
        <v>100</v>
      </c>
      <c r="L47" s="51">
        <f t="shared" si="3"/>
        <v>-4400</v>
      </c>
      <c r="M47" s="51">
        <f t="shared" si="4"/>
        <v>70.666666666666671</v>
      </c>
    </row>
    <row r="48" spans="1:13" s="17" customFormat="1" ht="86.25" customHeight="1" x14ac:dyDescent="0.25">
      <c r="A48" s="26" t="s">
        <v>71</v>
      </c>
      <c r="B48" s="14" t="s">
        <v>99</v>
      </c>
      <c r="C48" s="32"/>
      <c r="D48" s="32"/>
      <c r="E48" s="30"/>
      <c r="F48" s="31"/>
      <c r="G48" s="30">
        <f t="shared" si="0"/>
        <v>0</v>
      </c>
      <c r="H48" s="32"/>
      <c r="I48" s="32">
        <f>H48/H38*100</f>
        <v>0</v>
      </c>
      <c r="J48" s="30">
        <f t="shared" si="1"/>
        <v>0</v>
      </c>
      <c r="K48" s="30"/>
      <c r="L48" s="51"/>
      <c r="M48" s="51"/>
    </row>
    <row r="49" spans="1:13" s="16" customFormat="1" x14ac:dyDescent="0.25">
      <c r="A49" s="25" t="s">
        <v>23</v>
      </c>
      <c r="B49" s="13" t="s">
        <v>100</v>
      </c>
      <c r="C49" s="28">
        <f>C50</f>
        <v>1797531</v>
      </c>
      <c r="D49" s="33">
        <f>C49/C39*100</f>
        <v>27.915738940549588</v>
      </c>
      <c r="E49" s="28">
        <f>E50</f>
        <v>3768998.34</v>
      </c>
      <c r="F49" s="28">
        <f>F50</f>
        <v>1719300</v>
      </c>
      <c r="G49" s="28">
        <f t="shared" si="0"/>
        <v>-2049698.3399999999</v>
      </c>
      <c r="H49" s="33">
        <f>SUM(H50:H50)</f>
        <v>1719300</v>
      </c>
      <c r="I49" s="33">
        <f>H49/H39*100</f>
        <v>14.128176948167706</v>
      </c>
      <c r="J49" s="28">
        <f t="shared" si="1"/>
        <v>0</v>
      </c>
      <c r="K49" s="28">
        <f t="shared" si="2"/>
        <v>100</v>
      </c>
      <c r="L49" s="49">
        <f t="shared" si="3"/>
        <v>-78231</v>
      </c>
      <c r="M49" s="49">
        <f t="shared" si="4"/>
        <v>95.647863652977335</v>
      </c>
    </row>
    <row r="50" spans="1:13" s="17" customFormat="1" ht="25.5" customHeight="1" x14ac:dyDescent="0.25">
      <c r="A50" s="27" t="s">
        <v>34</v>
      </c>
      <c r="B50" s="14" t="s">
        <v>101</v>
      </c>
      <c r="C50" s="35">
        <v>1797531</v>
      </c>
      <c r="D50" s="32">
        <f>C50/C39*100</f>
        <v>27.915738940549588</v>
      </c>
      <c r="E50" s="30">
        <v>3768998.34</v>
      </c>
      <c r="F50" s="31">
        <v>1719300</v>
      </c>
      <c r="G50" s="30">
        <f t="shared" si="0"/>
        <v>-2049698.3399999999</v>
      </c>
      <c r="H50" s="35">
        <v>1719300</v>
      </c>
      <c r="I50" s="32">
        <f>H50/H39*100</f>
        <v>14.128176948167706</v>
      </c>
      <c r="J50" s="30">
        <f t="shared" si="1"/>
        <v>0</v>
      </c>
      <c r="K50" s="30">
        <f t="shared" si="2"/>
        <v>100</v>
      </c>
      <c r="L50" s="51">
        <f t="shared" si="3"/>
        <v>-78231</v>
      </c>
      <c r="M50" s="51">
        <f t="shared" si="4"/>
        <v>95.647863652977335</v>
      </c>
    </row>
    <row r="51" spans="1:13" s="16" customFormat="1" ht="18.75" customHeight="1" x14ac:dyDescent="0.25">
      <c r="A51" s="45" t="s">
        <v>53</v>
      </c>
      <c r="B51" s="13" t="s">
        <v>102</v>
      </c>
      <c r="C51" s="28">
        <f>C52</f>
        <v>0</v>
      </c>
      <c r="D51" s="28">
        <f>C51/C38*100</f>
        <v>0</v>
      </c>
      <c r="E51" s="28">
        <f>E52</f>
        <v>0</v>
      </c>
      <c r="F51" s="28">
        <f>F52</f>
        <v>0</v>
      </c>
      <c r="G51" s="28">
        <f t="shared" si="0"/>
        <v>0</v>
      </c>
      <c r="H51" s="28">
        <f>H52</f>
        <v>0</v>
      </c>
      <c r="I51" s="28">
        <f>H51/H38*100</f>
        <v>0</v>
      </c>
      <c r="J51" s="28">
        <f t="shared" si="1"/>
        <v>0</v>
      </c>
      <c r="K51" s="28"/>
      <c r="L51" s="49">
        <f t="shared" si="3"/>
        <v>0</v>
      </c>
      <c r="M51" s="49"/>
    </row>
    <row r="52" spans="1:13" s="17" customFormat="1" ht="25.5" customHeight="1" x14ac:dyDescent="0.25">
      <c r="A52" s="44" t="s">
        <v>52</v>
      </c>
      <c r="B52" s="14" t="s">
        <v>103</v>
      </c>
      <c r="C52" s="35"/>
      <c r="D52" s="32">
        <f>C52/C38*100</f>
        <v>0</v>
      </c>
      <c r="E52" s="30"/>
      <c r="F52" s="31"/>
      <c r="G52" s="30">
        <f t="shared" si="0"/>
        <v>0</v>
      </c>
      <c r="H52" s="35"/>
      <c r="I52" s="32">
        <f>H52/H38*100</f>
        <v>0</v>
      </c>
      <c r="J52" s="30">
        <f t="shared" si="1"/>
        <v>0</v>
      </c>
      <c r="K52" s="30"/>
      <c r="L52" s="51">
        <f t="shared" si="3"/>
        <v>0</v>
      </c>
      <c r="M52" s="51"/>
    </row>
    <row r="53" spans="1:13" s="16" customFormat="1" ht="26.25" customHeight="1" x14ac:dyDescent="0.25">
      <c r="A53" s="5" t="s">
        <v>19</v>
      </c>
      <c r="B53" s="48"/>
      <c r="C53" s="49">
        <f>C10+C38</f>
        <v>6797152.9000000004</v>
      </c>
      <c r="D53" s="50">
        <v>100</v>
      </c>
      <c r="E53" s="49">
        <f>E10+E38</f>
        <v>12830298.34</v>
      </c>
      <c r="F53" s="49">
        <f>F10+F38</f>
        <v>12830298.34</v>
      </c>
      <c r="G53" s="28">
        <f t="shared" si="0"/>
        <v>0</v>
      </c>
      <c r="H53" s="49">
        <f>H10+H38</f>
        <v>12879894.700000001</v>
      </c>
      <c r="I53" s="50">
        <v>100</v>
      </c>
      <c r="J53" s="28">
        <f t="shared" si="1"/>
        <v>49596.360000001267</v>
      </c>
      <c r="K53" s="28">
        <f t="shared" si="2"/>
        <v>100.38655656077286</v>
      </c>
      <c r="L53" s="49">
        <f t="shared" si="3"/>
        <v>6082741.8000000007</v>
      </c>
      <c r="M53" s="49">
        <f t="shared" si="4"/>
        <v>189.48955378067191</v>
      </c>
    </row>
    <row r="54" spans="1:13" ht="27" customHeight="1" x14ac:dyDescent="0.25">
      <c r="A54" s="11" t="s">
        <v>28</v>
      </c>
      <c r="B54" s="11"/>
      <c r="C54" s="11"/>
      <c r="D54" s="11"/>
      <c r="E54" s="11"/>
      <c r="F54" s="20"/>
      <c r="G54" s="11"/>
      <c r="H54" s="20"/>
      <c r="I54" s="20"/>
      <c r="J54" s="11"/>
      <c r="K54" s="11" t="s">
        <v>29</v>
      </c>
    </row>
    <row r="55" spans="1:13" ht="18.75" customHeight="1" x14ac:dyDescent="0.25">
      <c r="A55" s="11" t="s">
        <v>6</v>
      </c>
      <c r="B55" s="11"/>
      <c r="C55" s="11"/>
      <c r="D55" s="11"/>
      <c r="E55" s="11"/>
      <c r="F55" s="20"/>
      <c r="G55" s="11"/>
      <c r="H55" s="20"/>
      <c r="I55" s="20"/>
      <c r="J55" s="11"/>
    </row>
    <row r="56" spans="1:13" ht="18.75" customHeight="1" x14ac:dyDescent="0.25">
      <c r="A56" s="11" t="s">
        <v>7</v>
      </c>
      <c r="B56" s="11"/>
      <c r="C56" s="11"/>
      <c r="D56" s="11"/>
      <c r="E56" s="11"/>
      <c r="F56" s="20"/>
      <c r="G56" s="11"/>
      <c r="H56" s="20"/>
      <c r="I56" s="20"/>
      <c r="J56" s="11"/>
      <c r="K56" s="11" t="s">
        <v>8</v>
      </c>
    </row>
    <row r="57" spans="1:13" ht="18.75" customHeight="1" x14ac:dyDescent="0.25">
      <c r="A57" s="11" t="s">
        <v>6</v>
      </c>
      <c r="B57" s="11"/>
      <c r="C57" s="11"/>
      <c r="D57" s="11"/>
      <c r="E57" s="11"/>
      <c r="F57" s="20"/>
      <c r="G57" s="11"/>
      <c r="H57" s="20"/>
      <c r="I57" s="20"/>
      <c r="J57" s="11"/>
    </row>
    <row r="58" spans="1:13" x14ac:dyDescent="0.25">
      <c r="A58" s="11"/>
    </row>
  </sheetData>
  <mergeCells count="25">
    <mergeCell ref="I8:I9"/>
    <mergeCell ref="C8:C9"/>
    <mergeCell ref="D8:D9"/>
    <mergeCell ref="H8:H9"/>
    <mergeCell ref="L5:M6"/>
    <mergeCell ref="L8:L9"/>
    <mergeCell ref="M8:M9"/>
    <mergeCell ref="J8:J9"/>
    <mergeCell ref="K8:K9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</mergeCells>
  <pageMargins left="0.11811023622047245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2015-04-21T00:36:34Z</dcterms:modified>
</cp:coreProperties>
</file>